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Nor1517A\"/>
    </mc:Choice>
  </mc:AlternateContent>
  <xr:revisionPtr revIDLastSave="0" documentId="8_{D99CC1DC-F638-4DD7-B013-C7B08CB474A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ain" sheetId="1" r:id="rId1"/>
    <sheet name="Measurement procedure " sheetId="3" r:id="rId2"/>
    <sheet name="Calculation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B20" i="2" l="1"/>
  <c r="B8" i="2" l="1"/>
  <c r="B7" i="2"/>
  <c r="B6" i="2"/>
  <c r="B22" i="2" s="1"/>
  <c r="B21" i="2"/>
  <c r="B17" i="2"/>
  <c r="B16" i="2"/>
  <c r="B25" i="2" l="1"/>
  <c r="B13" i="2" s="1"/>
  <c r="B14" i="1" s="1"/>
  <c r="B14" i="2"/>
  <c r="B15" i="1" s="1"/>
  <c r="B23" i="2"/>
  <c r="B11" i="2" s="1"/>
  <c r="B12" i="1" s="1"/>
</calcChain>
</file>

<file path=xl/sharedStrings.xml><?xml version="1.0" encoding="utf-8"?>
<sst xmlns="http://schemas.openxmlformats.org/spreadsheetml/2006/main" count="97" uniqueCount="70">
  <si>
    <t>Nor 1517A</t>
  </si>
  <si>
    <t>kPa</t>
  </si>
  <si>
    <t>dB</t>
  </si>
  <si>
    <t>R</t>
  </si>
  <si>
    <t>Airflow resistance</t>
  </si>
  <si>
    <t>ht</t>
  </si>
  <si>
    <t>m</t>
  </si>
  <si>
    <t>hs</t>
  </si>
  <si>
    <t>Kappa</t>
  </si>
  <si>
    <t>f</t>
  </si>
  <si>
    <t>Hz</t>
  </si>
  <si>
    <t>V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</si>
  <si>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</si>
  <si>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A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</si>
  <si>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</si>
  <si>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Rs</t>
  </si>
  <si>
    <t>Range:</t>
  </si>
  <si>
    <t>Background noise</t>
  </si>
  <si>
    <t>Range</t>
  </si>
  <si>
    <t>Static atmospheric pressure in kilopascal</t>
  </si>
  <si>
    <t>Sound pressure level in dB with Calibration disk mounted</t>
  </si>
  <si>
    <t>Sound pressure level in dB with open vessel (motor running)</t>
  </si>
  <si>
    <t>Sound pressure level in dB with test sample mounted</t>
  </si>
  <si>
    <r>
      <t>Pa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s/m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</si>
  <si>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Pa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s/m</t>
    </r>
  </si>
  <si>
    <t>Pa·s/m</t>
  </si>
  <si>
    <t>Specific Airflow resistance</t>
  </si>
  <si>
    <t>Warning for high background level</t>
  </si>
  <si>
    <t>Stroke during measurement</t>
  </si>
  <si>
    <t>Stroke during Calibration</t>
  </si>
  <si>
    <r>
      <t>P</t>
    </r>
    <r>
      <rPr>
        <vertAlign val="subscript"/>
        <sz val="16"/>
        <color theme="1"/>
        <rFont val="Calibri"/>
        <family val="2"/>
        <scheme val="minor"/>
      </rPr>
      <t>S</t>
    </r>
  </si>
  <si>
    <r>
      <t>L</t>
    </r>
    <r>
      <rPr>
        <vertAlign val="subscript"/>
        <sz val="16"/>
        <color theme="1"/>
        <rFont val="Calibri"/>
        <family val="2"/>
        <scheme val="minor"/>
      </rPr>
      <t>t</t>
    </r>
  </si>
  <si>
    <r>
      <t>L</t>
    </r>
    <r>
      <rPr>
        <vertAlign val="subscript"/>
        <sz val="16"/>
        <color theme="1"/>
        <rFont val="Calibri"/>
        <family val="2"/>
        <scheme val="minor"/>
      </rPr>
      <t>b</t>
    </r>
  </si>
  <si>
    <r>
      <t>L</t>
    </r>
    <r>
      <rPr>
        <vertAlign val="subscript"/>
        <sz val="16"/>
        <color theme="1"/>
        <rFont val="Calibri"/>
        <family val="2"/>
        <scheme val="minor"/>
      </rPr>
      <t>s</t>
    </r>
  </si>
  <si>
    <r>
      <t>P</t>
    </r>
    <r>
      <rPr>
        <b/>
        <vertAlign val="subscript"/>
        <sz val="16"/>
        <color theme="1"/>
        <rFont val="Calibri"/>
        <family val="2"/>
        <scheme val="minor"/>
      </rPr>
      <t>S</t>
    </r>
  </si>
  <si>
    <r>
      <t>L</t>
    </r>
    <r>
      <rPr>
        <b/>
        <vertAlign val="subscript"/>
        <sz val="16"/>
        <color theme="1"/>
        <rFont val="Calibri"/>
        <family val="2"/>
        <scheme val="minor"/>
      </rPr>
      <t>t</t>
    </r>
  </si>
  <si>
    <r>
      <t>L</t>
    </r>
    <r>
      <rPr>
        <b/>
        <vertAlign val="subscript"/>
        <sz val="16"/>
        <color theme="1"/>
        <rFont val="Calibri"/>
        <family val="2"/>
        <scheme val="minor"/>
      </rPr>
      <t>b</t>
    </r>
  </si>
  <si>
    <r>
      <t>L</t>
    </r>
    <r>
      <rPr>
        <b/>
        <vertAlign val="subscript"/>
        <sz val="16"/>
        <color theme="1"/>
        <rFont val="Calibri"/>
        <family val="2"/>
        <scheme val="minor"/>
      </rPr>
      <t>s</t>
    </r>
  </si>
  <si>
    <t>Norsonic AS</t>
  </si>
  <si>
    <t>Apply the same stroke for calibration and measurement of sample</t>
  </si>
  <si>
    <t>Volume of vessel</t>
  </si>
  <si>
    <t>Area for test sample</t>
  </si>
  <si>
    <t>Specific airflow resistance</t>
  </si>
  <si>
    <t>Warning for above measurement range</t>
  </si>
  <si>
    <t>Insert values in yellow cells</t>
  </si>
  <si>
    <t>Workbook for calculation of specific airflow resistance from reading the sound pressure level in dB</t>
  </si>
  <si>
    <t>Frequency for measurement</t>
  </si>
  <si>
    <t>Effective ratio of specific heat for air</t>
  </si>
  <si>
    <t>Value for range justification</t>
  </si>
  <si>
    <t>Password for unlocking this page: 1517</t>
  </si>
  <si>
    <t>Step 1</t>
  </si>
  <si>
    <t>Step 2</t>
  </si>
  <si>
    <t>Clamp the calibration disc supplied between the test-vessel and the top portion and tighten down.</t>
  </si>
  <si>
    <t>Enter the pressure in kPa in the cell indicated.</t>
  </si>
  <si>
    <t>Set the Nor140 measurement range to High</t>
  </si>
  <si>
    <t>The stroke length is set to "Meas" (default)</t>
  </si>
  <si>
    <t>Do a 10 second measurement and enter the resulting Leq value.</t>
  </si>
  <si>
    <t>Step 3</t>
  </si>
  <si>
    <t>Remove the calibration disc and leave the test vessel open (position the top part a little above the vessel and tighten the handle so it stays there)</t>
  </si>
  <si>
    <t>Start the motor.</t>
  </si>
  <si>
    <t>Stop the motor.</t>
  </si>
  <si>
    <t>Step 4</t>
  </si>
  <si>
    <t>If this is a sheet or thin piece you can use the same procedure as for the calibration disc.</t>
  </si>
  <si>
    <t>Mount the test specimen.</t>
  </si>
  <si>
    <t>If you have a sample with a certain height you need to mount the sample in the suitable holder, for example in the 200mm sample holder for 100mm diameter samples.</t>
  </si>
  <si>
    <t>Mount the sample holder and clamp it down.</t>
  </si>
  <si>
    <t>The resulting Specific Airflow Resistance reading will be calculated</t>
  </si>
  <si>
    <t>Calibrate the Nor140 as usual (sens at around nominal -26)</t>
  </si>
  <si>
    <t>Measure in db</t>
  </si>
  <si>
    <t>Do a 10 second measurement and enter the resulting Leq value. This should be around 146.6dB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</si>
</sst>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1" fontId="0" fillId="4" borderId="0" xfId="0" applyNumberFormat="1" applyFill="1"/>
    <xf numFmtId="0" fontId="4" fillId="0" borderId="0" xfId="0" applyFont="1"/>
    <xf numFmtId="0" fontId="6" fillId="2" borderId="1" xfId="0" applyFont="1" applyFill="1" applyBorder="1"/>
    <xf numFmtId="164" fontId="6" fillId="3" borderId="0" xfId="0" applyNumberFormat="1" applyFont="1" applyFill="1"/>
    <xf numFmtId="0" fontId="6" fillId="3" borderId="0" xfId="0" applyFont="1" applyFill="1" applyAlignment="1">
      <alignment horizontal="center"/>
    </xf>
    <xf numFmtId="11" fontId="0" fillId="0" borderId="0" xfId="0" applyNumberFormat="1"/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left"/>
    </xf>
    <xf numFmtId="0" fontId="6" fillId="0" borderId="1" xfId="0" applyFont="1" applyBorder="1"/>
    <xf numFmtId="2" fontId="6" fillId="3" borderId="1" xfId="0" applyNumberFormat="1" applyFont="1" applyFill="1" applyBorder="1"/>
    <xf numFmtId="164" fontId="6" fillId="2" borderId="1" xfId="0" applyNumberFormat="1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workbookViewId="0">
      <selection activeCell="B15" sqref="B15"/>
    </sheetView>
  </sheetViews>
  <sheetFormatPr defaultRowHeight="15" x14ac:dyDescent="0.25"/>
  <cols>
    <col min="1" max="1" width="23.7109375" customWidth="1"/>
    <col min="2" max="2" width="18.28515625" customWidth="1"/>
    <col min="3" max="3" width="10.7109375" customWidth="1"/>
  </cols>
  <sheetData>
    <row r="1" spans="1:4" s="2" customFormat="1" ht="21" x14ac:dyDescent="0.35">
      <c r="A1" s="2" t="s">
        <v>0</v>
      </c>
    </row>
    <row r="2" spans="1:4" s="2" customFormat="1" ht="21" x14ac:dyDescent="0.35">
      <c r="A2" s="2" t="s">
        <v>45</v>
      </c>
    </row>
    <row r="3" spans="1:4" s="2" customFormat="1" ht="21" x14ac:dyDescent="0.35">
      <c r="A3" t="s">
        <v>39</v>
      </c>
    </row>
    <row r="5" spans="1:4" x14ac:dyDescent="0.25">
      <c r="A5" t="s">
        <v>44</v>
      </c>
    </row>
    <row r="7" spans="1:4" s="2" customFormat="1" ht="24" x14ac:dyDescent="0.45">
      <c r="A7" s="8" t="s">
        <v>34</v>
      </c>
      <c r="B7" s="3">
        <v>97.29</v>
      </c>
      <c r="C7" s="2" t="s">
        <v>1</v>
      </c>
      <c r="D7" s="2" t="s">
        <v>19</v>
      </c>
    </row>
    <row r="8" spans="1:4" s="2" customFormat="1" ht="24" x14ac:dyDescent="0.45">
      <c r="A8" s="8" t="s">
        <v>35</v>
      </c>
      <c r="B8" s="13">
        <v>146.6</v>
      </c>
      <c r="C8" s="2" t="s">
        <v>2</v>
      </c>
      <c r="D8" s="2" t="s">
        <v>20</v>
      </c>
    </row>
    <row r="9" spans="1:4" s="2" customFormat="1" ht="24" x14ac:dyDescent="0.45">
      <c r="A9" s="8" t="s">
        <v>36</v>
      </c>
      <c r="B9" s="13">
        <v>66.5</v>
      </c>
      <c r="C9" s="2" t="s">
        <v>2</v>
      </c>
      <c r="D9" s="2" t="s">
        <v>21</v>
      </c>
    </row>
    <row r="10" spans="1:4" s="2" customFormat="1" ht="24" x14ac:dyDescent="0.45">
      <c r="A10" s="8" t="s">
        <v>37</v>
      </c>
      <c r="B10" s="13">
        <v>132</v>
      </c>
      <c r="C10" s="2" t="s">
        <v>2</v>
      </c>
      <c r="D10" s="2" t="s">
        <v>22</v>
      </c>
    </row>
    <row r="11" spans="1:4" x14ac:dyDescent="0.25">
      <c r="A11" s="9"/>
    </row>
    <row r="12" spans="1:4" s="2" customFormat="1" ht="21" x14ac:dyDescent="0.35">
      <c r="A12" s="8" t="s">
        <v>15</v>
      </c>
      <c r="B12" s="12">
        <f>Calculation!B11</f>
        <v>19132.197806956181</v>
      </c>
      <c r="C12" s="2" t="s">
        <v>25</v>
      </c>
      <c r="D12" s="2" t="s">
        <v>26</v>
      </c>
    </row>
    <row r="13" spans="1:4" x14ac:dyDescent="0.25">
      <c r="A13" s="9"/>
    </row>
    <row r="14" spans="1:4" ht="21" x14ac:dyDescent="0.35">
      <c r="A14" s="8" t="s">
        <v>16</v>
      </c>
      <c r="B14" s="7" t="str">
        <f>Calculation!B13</f>
        <v>OK</v>
      </c>
      <c r="D14" t="s">
        <v>43</v>
      </c>
    </row>
    <row r="15" spans="1:4" ht="21" x14ac:dyDescent="0.35">
      <c r="A15" s="8" t="s">
        <v>17</v>
      </c>
      <c r="B15" s="7" t="str">
        <f>Calculation!B14</f>
        <v>OK</v>
      </c>
      <c r="D15" t="s">
        <v>27</v>
      </c>
    </row>
    <row r="19" spans="1:2" x14ac:dyDescent="0.25">
      <c r="A19" t="s">
        <v>38</v>
      </c>
    </row>
    <row r="20" spans="1:2" x14ac:dyDescent="0.25">
      <c r="A20" s="10">
        <v>44245</v>
      </c>
    </row>
    <row r="23" spans="1:2" x14ac:dyDescent="0.25">
      <c r="B23" s="6"/>
    </row>
    <row r="24" spans="1:2" x14ac:dyDescent="0.25">
      <c r="B24" s="6"/>
    </row>
  </sheetData>
  <protectedRanges>
    <protectedRange sqref="B7:B10" name="Range1"/>
  </protectedRange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638E1-74DD-4C87-BF5D-B98585B76243}">
  <dimension ref="B2:B30"/>
  <sheetViews>
    <sheetView workbookViewId="0">
      <selection activeCell="B12" sqref="B12"/>
    </sheetView>
  </sheetViews>
  <sheetFormatPr defaultRowHeight="15" x14ac:dyDescent="0.25"/>
  <sheetData>
    <row r="2" spans="2:2" x14ac:dyDescent="0.25">
      <c r="B2" s="14" t="s">
        <v>50</v>
      </c>
    </row>
    <row r="3" spans="2:2" x14ac:dyDescent="0.25">
      <c r="B3" t="s">
        <v>53</v>
      </c>
    </row>
    <row r="5" spans="2:2" x14ac:dyDescent="0.25">
      <c r="B5" s="14" t="s">
        <v>51</v>
      </c>
    </row>
    <row r="6" spans="2:2" x14ac:dyDescent="0.25">
      <c r="B6" t="s">
        <v>67</v>
      </c>
    </row>
    <row r="7" spans="2:2" x14ac:dyDescent="0.25">
      <c r="B7" t="s">
        <v>68</v>
      </c>
    </row>
    <row r="8" spans="2:2" x14ac:dyDescent="0.25">
      <c r="B8" t="s">
        <v>54</v>
      </c>
    </row>
    <row r="9" spans="2:2" x14ac:dyDescent="0.25">
      <c r="B9" t="s">
        <v>55</v>
      </c>
    </row>
    <row r="10" spans="2:2" x14ac:dyDescent="0.25">
      <c r="B10" t="s">
        <v>52</v>
      </c>
    </row>
    <row r="11" spans="2:2" x14ac:dyDescent="0.25">
      <c r="B11" t="s">
        <v>59</v>
      </c>
    </row>
    <row r="12" spans="2:2" x14ac:dyDescent="0.25">
      <c r="B12" t="s">
        <v>69</v>
      </c>
    </row>
    <row r="13" spans="2:2" x14ac:dyDescent="0.25">
      <c r="B13" t="s">
        <v>60</v>
      </c>
    </row>
    <row r="15" spans="2:2" s="14" customFormat="1" x14ac:dyDescent="0.25">
      <c r="B15" s="14" t="s">
        <v>57</v>
      </c>
    </row>
    <row r="16" spans="2:2" x14ac:dyDescent="0.25">
      <c r="B16" t="s">
        <v>58</v>
      </c>
    </row>
    <row r="17" spans="2:2" x14ac:dyDescent="0.25">
      <c r="B17" t="s">
        <v>59</v>
      </c>
    </row>
    <row r="18" spans="2:2" x14ac:dyDescent="0.25">
      <c r="B18" t="s">
        <v>56</v>
      </c>
    </row>
    <row r="19" spans="2:2" x14ac:dyDescent="0.25">
      <c r="B19" t="s">
        <v>60</v>
      </c>
    </row>
    <row r="21" spans="2:2" s="14" customFormat="1" x14ac:dyDescent="0.25">
      <c r="B21" s="14" t="s">
        <v>61</v>
      </c>
    </row>
    <row r="22" spans="2:2" x14ac:dyDescent="0.25">
      <c r="B22" t="s">
        <v>63</v>
      </c>
    </row>
    <row r="23" spans="2:2" x14ac:dyDescent="0.25">
      <c r="B23" t="s">
        <v>62</v>
      </c>
    </row>
    <row r="24" spans="2:2" x14ac:dyDescent="0.25">
      <c r="B24" t="s">
        <v>64</v>
      </c>
    </row>
    <row r="25" spans="2:2" x14ac:dyDescent="0.25">
      <c r="B25" t="s">
        <v>65</v>
      </c>
    </row>
    <row r="26" spans="2:2" x14ac:dyDescent="0.25">
      <c r="B26" t="s">
        <v>59</v>
      </c>
    </row>
    <row r="27" spans="2:2" x14ac:dyDescent="0.25">
      <c r="B27" t="s">
        <v>56</v>
      </c>
    </row>
    <row r="28" spans="2:2" x14ac:dyDescent="0.25">
      <c r="B28" t="s">
        <v>60</v>
      </c>
    </row>
    <row r="30" spans="2:2" x14ac:dyDescent="0.25">
      <c r="B30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B017-055B-45AB-AA56-8EE5AC282D78}">
  <dimension ref="A1:D29"/>
  <sheetViews>
    <sheetView tabSelected="1" workbookViewId="0">
      <selection activeCell="P19" sqref="P19"/>
    </sheetView>
  </sheetViews>
  <sheetFormatPr defaultRowHeight="15" x14ac:dyDescent="0.25"/>
  <cols>
    <col min="1" max="1" width="23.7109375" customWidth="1"/>
    <col min="2" max="2" width="18.28515625" customWidth="1"/>
  </cols>
  <sheetData>
    <row r="1" spans="1:4" s="2" customFormat="1" ht="21" x14ac:dyDescent="0.35">
      <c r="A1" s="2" t="s">
        <v>0</v>
      </c>
    </row>
    <row r="2" spans="1:4" s="2" customFormat="1" ht="21" x14ac:dyDescent="0.35">
      <c r="A2" s="2" t="s">
        <v>45</v>
      </c>
    </row>
    <row r="4" spans="1:4" x14ac:dyDescent="0.25">
      <c r="A4" t="s">
        <v>44</v>
      </c>
    </row>
    <row r="6" spans="1:4" s="2" customFormat="1" ht="24" x14ac:dyDescent="0.45">
      <c r="A6" s="2" t="s">
        <v>30</v>
      </c>
      <c r="B6" s="11">
        <f>Main!B7</f>
        <v>97.29</v>
      </c>
      <c r="C6" s="2" t="s">
        <v>1</v>
      </c>
      <c r="D6" s="2" t="s">
        <v>19</v>
      </c>
    </row>
    <row r="7" spans="1:4" s="2" customFormat="1" ht="24" x14ac:dyDescent="0.45">
      <c r="A7" s="2" t="s">
        <v>31</v>
      </c>
      <c r="B7" s="11">
        <f>Main!B8</f>
        <v>146.6</v>
      </c>
      <c r="C7" s="2" t="s">
        <v>2</v>
      </c>
      <c r="D7" s="2" t="s">
        <v>20</v>
      </c>
    </row>
    <row r="8" spans="1:4" s="2" customFormat="1" ht="24" x14ac:dyDescent="0.45">
      <c r="A8" s="2" t="s">
        <v>32</v>
      </c>
      <c r="B8" s="11">
        <f>Main!B9</f>
        <v>66.5</v>
      </c>
      <c r="C8" s="2" t="s">
        <v>2</v>
      </c>
      <c r="D8" s="2" t="s">
        <v>21</v>
      </c>
    </row>
    <row r="9" spans="1:4" s="2" customFormat="1" ht="24" x14ac:dyDescent="0.45">
      <c r="A9" s="2" t="s">
        <v>33</v>
      </c>
      <c r="B9" s="11">
        <f>Main!B10</f>
        <v>132</v>
      </c>
      <c r="C9" s="2" t="s">
        <v>2</v>
      </c>
      <c r="D9" s="2" t="s">
        <v>22</v>
      </c>
    </row>
    <row r="11" spans="1:4" s="2" customFormat="1" ht="21" x14ac:dyDescent="0.35">
      <c r="A11" s="2" t="s">
        <v>15</v>
      </c>
      <c r="B11" s="4">
        <f>B23</f>
        <v>19132.197806956181</v>
      </c>
      <c r="C11" s="2" t="s">
        <v>25</v>
      </c>
      <c r="D11" s="2" t="s">
        <v>26</v>
      </c>
    </row>
    <row r="13" spans="1:4" ht="21" x14ac:dyDescent="0.35">
      <c r="A13" s="2" t="s">
        <v>16</v>
      </c>
      <c r="B13" s="5" t="str">
        <f>IF(B25&gt;0.6,"Above range","OK")</f>
        <v>OK</v>
      </c>
      <c r="D13" t="s">
        <v>43</v>
      </c>
    </row>
    <row r="14" spans="1:4" ht="21" x14ac:dyDescent="0.35">
      <c r="A14" s="2" t="s">
        <v>17</v>
      </c>
      <c r="B14" s="5" t="str">
        <f>IF(B9-B8&lt;10,"High background level","OK")</f>
        <v>OK</v>
      </c>
      <c r="D14" t="s">
        <v>27</v>
      </c>
    </row>
    <row r="16" spans="1:4" x14ac:dyDescent="0.25">
      <c r="A16" t="s">
        <v>5</v>
      </c>
      <c r="B16">
        <f>14*10^-3</f>
        <v>1.4E-2</v>
      </c>
      <c r="C16" t="s">
        <v>6</v>
      </c>
      <c r="D16" t="s">
        <v>28</v>
      </c>
    </row>
    <row r="17" spans="1:4" x14ac:dyDescent="0.25">
      <c r="A17" t="s">
        <v>7</v>
      </c>
      <c r="B17">
        <f>14*10^-3</f>
        <v>1.4E-2</v>
      </c>
      <c r="C17" t="s">
        <v>6</v>
      </c>
      <c r="D17" t="s">
        <v>29</v>
      </c>
    </row>
    <row r="18" spans="1:4" x14ac:dyDescent="0.25">
      <c r="A18" t="s">
        <v>8</v>
      </c>
      <c r="B18">
        <v>1.363</v>
      </c>
      <c r="D18" t="s">
        <v>47</v>
      </c>
    </row>
    <row r="19" spans="1:4" x14ac:dyDescent="0.25">
      <c r="A19" t="s">
        <v>9</v>
      </c>
      <c r="B19">
        <v>2</v>
      </c>
      <c r="C19" t="s">
        <v>10</v>
      </c>
      <c r="D19" t="s">
        <v>46</v>
      </c>
    </row>
    <row r="20" spans="1:4" ht="17.25" x14ac:dyDescent="0.25">
      <c r="A20" t="s">
        <v>11</v>
      </c>
      <c r="B20">
        <f>8.21*10^-4</f>
        <v>8.2100000000000012E-4</v>
      </c>
      <c r="C20" t="s">
        <v>12</v>
      </c>
      <c r="D20" t="s">
        <v>40</v>
      </c>
    </row>
    <row r="21" spans="1:4" ht="17.25" x14ac:dyDescent="0.25">
      <c r="A21" t="s">
        <v>13</v>
      </c>
      <c r="B21">
        <f>7.854*10^-3</f>
        <v>7.8539999999999999E-3</v>
      </c>
      <c r="C21" t="s">
        <v>14</v>
      </c>
      <c r="D21" t="s">
        <v>41</v>
      </c>
    </row>
    <row r="22" spans="1:4" ht="17.25" x14ac:dyDescent="0.25">
      <c r="A22" t="s">
        <v>3</v>
      </c>
      <c r="B22" s="1">
        <f>(B18*B6*1000/(2*PI()*B19*B20))*(B16/B17)*10^((B9-B7)/20)*1/SQRT(1-((B16/B17)*10^((B9-B7)/20))^2)</f>
        <v>2435981.3861670718</v>
      </c>
      <c r="C22" t="s">
        <v>23</v>
      </c>
      <c r="D22" t="s">
        <v>4</v>
      </c>
    </row>
    <row r="23" spans="1:4" x14ac:dyDescent="0.25">
      <c r="A23" t="s">
        <v>15</v>
      </c>
      <c r="B23" s="1">
        <f>B22*B21</f>
        <v>19132.197806956181</v>
      </c>
      <c r="C23" t="s">
        <v>24</v>
      </c>
      <c r="D23" t="s">
        <v>42</v>
      </c>
    </row>
    <row r="25" spans="1:4" x14ac:dyDescent="0.25">
      <c r="A25" t="s">
        <v>18</v>
      </c>
      <c r="B25">
        <f>(B16/B17)*10^((B9-B7)/20)</f>
        <v>0.1862087136662868</v>
      </c>
      <c r="D25" t="s">
        <v>48</v>
      </c>
    </row>
    <row r="29" spans="1:4" x14ac:dyDescent="0.25">
      <c r="A29" t="s">
        <v>49</v>
      </c>
    </row>
  </sheetData>
  <sheetProtection algorithmName="SHA-512" hashValue="e2SLBVaP7v/PiSmL5D+ewcm7MjARBebFU0C40Nyrxj9NKISkxj2zBoBkqXXHJb1uXiBU1EZJQ9Tx4trMxHR0pw==" saltValue="0qMYRBCUQdRipt/BUA+kbQ==" spinCount="100000" sheet="1" objects="1" scenarios="1" formatCell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Measurement procedure </vt:lpstr>
      <vt:lpstr>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Bjor, Ole Herman</dc:creator>
  <cp:lastModifiedBy>Norsonic AS</cp:lastModifiedBy>
  <dcterms:created xsi:type="dcterms:W3CDTF">2015-06-05T18:17:20Z</dcterms:created>
  <dcterms:modified xsi:type="dcterms:W3CDTF">2023-12-19T12:24:25Z</dcterms:modified>
</cp:coreProperties>
</file>